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640" windowHeight="12780" tabRatio="500" activeTab="0"/>
  </bookViews>
  <sheets>
    <sheet name="Trilateration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<sst xmlns="http://schemas.openxmlformats.org/spreadsheetml/2006/main" count="59" uniqueCount="30">
  <si>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X</t>
  </si>
  <si>
    <t>Y</t>
  </si>
  <si>
    <t>Theta</t>
  </si>
  <si>
    <t>Input Values for the Three Points</t>
  </si>
  <si>
    <t>P1</t>
  </si>
  <si>
    <t>P2</t>
  </si>
  <si>
    <t>P3</t>
  </si>
  <si>
    <t>D</t>
  </si>
  <si>
    <t>Translate P1 to Origin</t>
  </si>
  <si>
    <t>Find Calculation Values</t>
  </si>
  <si>
    <t>Phi</t>
  </si>
  <si>
    <t>R1</t>
  </si>
  <si>
    <t>R2</t>
  </si>
  <si>
    <t>Polar Coordinates for the Rotated System</t>
  </si>
  <si>
    <t>R</t>
  </si>
  <si>
    <t>T</t>
  </si>
  <si>
    <t>Rectangular Coordinates for the Rotated System</t>
  </si>
  <si>
    <t>Coordinates of Rotated Solution</t>
  </si>
  <si>
    <t>Or</t>
  </si>
  <si>
    <t>Convert to Polar</t>
  </si>
  <si>
    <t>Unrotate</t>
  </si>
  <si>
    <t>Rectangular Coordinates</t>
  </si>
  <si>
    <t>Untranslate</t>
  </si>
  <si>
    <t>Test for First Solution</t>
  </si>
  <si>
    <t>X=</t>
  </si>
  <si>
    <t>Y=</t>
  </si>
  <si>
    <t>Calculated Distance to P3</t>
  </si>
  <si>
    <t>Actual Distance to P3</t>
  </si>
  <si>
    <t>Test for Second Solution</t>
  </si>
  <si>
    <t>Actual Distance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</si>
</sst>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G41" sqref="G41"/>
    </sheetView>
  </sheetViews>
  <sheetFormatPr defaultColWidth="11.00390625" defaultRowHeight="12.75"/>
  <cols>
    <col min="5" max="5" width="12.625" style="0" customWidth="1"/>
  </cols>
  <sheetData>
    <row r="1" ht="12.75">
      <c r="A1" s="2" t="s">
        <v>3</v>
      </c>
    </row>
    <row r="2" spans="1:4" ht="12.75">
      <c r="A2" s="1"/>
      <c r="B2" s="1" t="s">
        <v>0</v>
      </c>
      <c r="C2" s="1" t="s">
        <v>1</v>
      </c>
      <c r="D2" s="1" t="s">
        <v>7</v>
      </c>
    </row>
    <row r="3" spans="1:4" ht="12.75">
      <c r="A3" s="1" t="s">
        <v>4</v>
      </c>
      <c r="B3" s="1">
        <v>-9</v>
      </c>
      <c r="C3" s="1">
        <v>20</v>
      </c>
      <c r="D3" s="1">
        <v>10</v>
      </c>
    </row>
    <row r="4" spans="1:4" ht="12.75">
      <c r="A4" s="1" t="s">
        <v>5</v>
      </c>
      <c r="B4" s="1">
        <v>-10</v>
      </c>
      <c r="C4" s="1">
        <v>-12</v>
      </c>
      <c r="D4" s="1">
        <v>25</v>
      </c>
    </row>
    <row r="5" spans="1:4" ht="12.75">
      <c r="A5" s="1" t="s">
        <v>6</v>
      </c>
      <c r="B5" s="1">
        <v>0</v>
      </c>
      <c r="C5" s="1">
        <v>8</v>
      </c>
      <c r="D5" s="1">
        <v>5</v>
      </c>
    </row>
    <row r="7" ht="12.75">
      <c r="A7" s="2" t="s">
        <v>8</v>
      </c>
    </row>
    <row r="8" spans="1:4" ht="12.75">
      <c r="A8" s="1" t="s">
        <v>4</v>
      </c>
      <c r="B8" s="1">
        <f>B3-B3</f>
        <v>0</v>
      </c>
      <c r="C8" s="1">
        <f>C3-C3</f>
        <v>0</v>
      </c>
      <c r="D8" s="1">
        <f>D3</f>
        <v>10</v>
      </c>
    </row>
    <row r="9" spans="1:4" ht="12.75">
      <c r="A9" s="1" t="s">
        <v>5</v>
      </c>
      <c r="B9" s="1">
        <f>B4-B3</f>
        <v>-1</v>
      </c>
      <c r="C9" s="1">
        <f>C4-C3</f>
        <v>-32</v>
      </c>
      <c r="D9" s="1">
        <f>D4</f>
        <v>25</v>
      </c>
    </row>
    <row r="10" spans="1:4" ht="12.75">
      <c r="A10" s="1" t="s">
        <v>6</v>
      </c>
      <c r="B10" s="1">
        <f>B5-B3</f>
        <v>9</v>
      </c>
      <c r="C10" s="1">
        <f>C5-C3</f>
        <v>-12</v>
      </c>
      <c r="D10" s="1">
        <f>D5</f>
        <v>5</v>
      </c>
    </row>
    <row r="12" ht="12.75">
      <c r="A12" s="2" t="s">
        <v>9</v>
      </c>
    </row>
    <row r="13" spans="1:2" ht="12.75">
      <c r="A13" s="1" t="s">
        <v>2</v>
      </c>
      <c r="B13" s="1">
        <f>ATAN2(B9,C9)</f>
        <v>-1.6020361602251647</v>
      </c>
    </row>
    <row r="14" spans="1:2" ht="12.75">
      <c r="A14" s="1" t="s">
        <v>10</v>
      </c>
      <c r="B14" s="1">
        <f>ATAN2(B10,C10)</f>
        <v>-0.9272952180016122</v>
      </c>
    </row>
    <row r="15" spans="1:2" ht="12.75">
      <c r="A15" s="1" t="s">
        <v>11</v>
      </c>
      <c r="B15" s="1">
        <f>SQRT((B4-B3)^2+(C4-C3)^2)</f>
        <v>32.01562118716424</v>
      </c>
    </row>
    <row r="16" spans="1:2" ht="12.75">
      <c r="A16" s="1" t="s">
        <v>12</v>
      </c>
      <c r="B16" s="1">
        <f>SQRT((B5-B3)^2+(C5-C3)^2)</f>
        <v>15</v>
      </c>
    </row>
    <row r="18" ht="12.75">
      <c r="A18" s="2" t="s">
        <v>13</v>
      </c>
    </row>
    <row r="19" spans="1:4" ht="12.75">
      <c r="A19" s="1"/>
      <c r="B19" s="1" t="s">
        <v>14</v>
      </c>
      <c r="C19" s="1" t="s">
        <v>15</v>
      </c>
      <c r="D19" s="1" t="s">
        <v>7</v>
      </c>
    </row>
    <row r="20" spans="1:4" ht="12.75">
      <c r="A20" s="1" t="s">
        <v>4</v>
      </c>
      <c r="B20" s="1">
        <v>0</v>
      </c>
      <c r="C20" s="1">
        <v>0</v>
      </c>
      <c r="D20" s="1">
        <f>D3</f>
        <v>10</v>
      </c>
    </row>
    <row r="21" spans="1:4" ht="12.75">
      <c r="A21" s="1" t="s">
        <v>5</v>
      </c>
      <c r="B21" s="1">
        <f>B15</f>
        <v>32.01562118716424</v>
      </c>
      <c r="C21" s="1">
        <v>0</v>
      </c>
      <c r="D21" s="1">
        <f>D4</f>
        <v>25</v>
      </c>
    </row>
    <row r="22" spans="1:4" ht="12.75">
      <c r="A22" s="1" t="s">
        <v>6</v>
      </c>
      <c r="B22" s="1">
        <f>B16</f>
        <v>15</v>
      </c>
      <c r="C22" s="1">
        <f>B14-B13</f>
        <v>0.6747409422235525</v>
      </c>
      <c r="D22" s="1">
        <f>D5</f>
        <v>5</v>
      </c>
    </row>
    <row r="24" ht="12.75">
      <c r="A24" s="2" t="s">
        <v>16</v>
      </c>
    </row>
    <row r="25" spans="1:4" ht="12.75">
      <c r="A25" s="1"/>
      <c r="B25" s="1" t="s">
        <v>0</v>
      </c>
      <c r="C25" s="1" t="s">
        <v>1</v>
      </c>
      <c r="D25" s="1" t="s">
        <v>7</v>
      </c>
    </row>
    <row r="26" spans="1:4" ht="12.75">
      <c r="A26" s="1" t="s">
        <v>4</v>
      </c>
      <c r="B26" s="1">
        <v>0</v>
      </c>
      <c r="C26" s="1">
        <v>0</v>
      </c>
      <c r="D26" s="1">
        <f>D3</f>
        <v>10</v>
      </c>
    </row>
    <row r="27" spans="1:4" ht="12.75">
      <c r="A27" s="1" t="s">
        <v>5</v>
      </c>
      <c r="B27" s="1">
        <f>B21</f>
        <v>32.01562118716424</v>
      </c>
      <c r="C27" s="1">
        <v>0</v>
      </c>
      <c r="D27" s="1">
        <f>D4</f>
        <v>25</v>
      </c>
    </row>
    <row r="28" spans="1:4" ht="12.75">
      <c r="A28" s="1" t="s">
        <v>6</v>
      </c>
      <c r="B28" s="1">
        <f>B22*COS(C22)</f>
        <v>11.713032141645456</v>
      </c>
      <c r="C28" s="1">
        <f>B22*SIN(C22)</f>
        <v>9.370425713316363</v>
      </c>
      <c r="D28" s="1">
        <f>D5</f>
        <v>5</v>
      </c>
    </row>
    <row r="29" spans="1:4" ht="12.75">
      <c r="A29" s="1"/>
      <c r="B29" s="1"/>
      <c r="C29" s="1"/>
      <c r="D29" s="1"/>
    </row>
    <row r="30" ht="12.75">
      <c r="A30" s="2" t="s">
        <v>17</v>
      </c>
    </row>
    <row r="31" spans="1:4" ht="12.75">
      <c r="A31" s="1" t="s">
        <v>0</v>
      </c>
      <c r="B31" s="1">
        <f>(D3^2-D4^2+B27^2)/(B27*2)</f>
        <v>7.808688094430304</v>
      </c>
      <c r="C31" s="1"/>
      <c r="D31" s="1"/>
    </row>
    <row r="32" spans="1:4" ht="12.75">
      <c r="A32" s="1" t="s">
        <v>1</v>
      </c>
      <c r="B32" s="1">
        <f>SQRT(D3^2-B31^2)</f>
        <v>6.246950475544242</v>
      </c>
      <c r="C32" s="1" t="s">
        <v>18</v>
      </c>
      <c r="D32" s="1">
        <f>-B32</f>
        <v>-6.246950475544242</v>
      </c>
    </row>
    <row r="34" ht="12.75">
      <c r="A34" s="2" t="s">
        <v>19</v>
      </c>
    </row>
    <row r="35" spans="1:4" ht="12.75">
      <c r="A35" s="1" t="s">
        <v>14</v>
      </c>
      <c r="B35" s="1">
        <f>SQRT(B31^2+B32^2)</f>
        <v>10</v>
      </c>
      <c r="C35" s="1"/>
      <c r="D35" s="1"/>
    </row>
    <row r="36" spans="1:4" ht="12.75">
      <c r="A36" s="1" t="s">
        <v>15</v>
      </c>
      <c r="B36" s="1">
        <f>ATAN2(B31,B32)</f>
        <v>0.6747409422235526</v>
      </c>
      <c r="C36" s="1" t="s">
        <v>18</v>
      </c>
      <c r="D36" s="1">
        <f>ATAN2(B31,D32)</f>
        <v>-0.6747409422235526</v>
      </c>
    </row>
    <row r="38" ht="12.75">
      <c r="A38" s="2" t="s">
        <v>20</v>
      </c>
    </row>
    <row r="39" spans="1:4" ht="12.75">
      <c r="A39" s="1" t="s">
        <v>14</v>
      </c>
      <c r="B39" s="1">
        <f>B35</f>
        <v>10</v>
      </c>
      <c r="C39" s="1"/>
      <c r="D39" s="1"/>
    </row>
    <row r="40" spans="1:4" ht="12.75">
      <c r="A40" s="1" t="s">
        <v>15</v>
      </c>
      <c r="B40" s="1">
        <f>B36+B13</f>
        <v>-0.9272952180016121</v>
      </c>
      <c r="C40" s="1" t="s">
        <v>18</v>
      </c>
      <c r="D40" s="1">
        <f>D36+B13</f>
        <v>-2.276777102448717</v>
      </c>
    </row>
    <row r="42" ht="12.75">
      <c r="A42" s="2" t="s">
        <v>21</v>
      </c>
    </row>
    <row r="43" spans="1:4" ht="12.75">
      <c r="A43" s="1" t="s">
        <v>0</v>
      </c>
      <c r="B43" s="1">
        <f>B39*COS(B40)</f>
        <v>6.000000000000001</v>
      </c>
      <c r="C43" s="1"/>
      <c r="D43" s="1">
        <f>B39*COS(D40)</f>
        <v>-6.487804878048777</v>
      </c>
    </row>
    <row r="44" spans="1:4" ht="12.75">
      <c r="A44" s="1" t="s">
        <v>1</v>
      </c>
      <c r="B44" s="1">
        <f>B39*SIN(B40)</f>
        <v>-7.999999999999999</v>
      </c>
      <c r="C44" s="1"/>
      <c r="D44" s="1">
        <f>B39*SIN(D40)</f>
        <v>-7.609756097560978</v>
      </c>
    </row>
    <row r="46" ht="12.75">
      <c r="A46" s="2" t="s">
        <v>22</v>
      </c>
    </row>
    <row r="47" spans="1:4" ht="12.75">
      <c r="A47" s="1" t="s">
        <v>0</v>
      </c>
      <c r="B47" s="1">
        <f>B43+B3</f>
        <v>-2.999999999999999</v>
      </c>
      <c r="C47" s="1"/>
      <c r="D47" s="1">
        <f>D43+B3</f>
        <v>-15.487804878048777</v>
      </c>
    </row>
    <row r="48" spans="1:4" ht="12.75">
      <c r="A48" s="1" t="s">
        <v>1</v>
      </c>
      <c r="B48" s="1">
        <f>B44+C3</f>
        <v>12</v>
      </c>
      <c r="C48" s="1" t="s">
        <v>18</v>
      </c>
      <c r="D48" s="1">
        <f>D44+C3</f>
        <v>12.390243902439021</v>
      </c>
    </row>
    <row r="50" spans="1:4" ht="12.75">
      <c r="A50" s="2" t="s">
        <v>23</v>
      </c>
      <c r="C50" s="1" t="s">
        <v>24</v>
      </c>
      <c r="D50" s="1">
        <f>B47</f>
        <v>-2.999999999999999</v>
      </c>
    </row>
    <row r="51" spans="3:4" ht="12.75">
      <c r="C51" s="1" t="s">
        <v>25</v>
      </c>
      <c r="D51" s="1">
        <f>B48</f>
        <v>12</v>
      </c>
    </row>
    <row r="53" spans="2:5" ht="12.75">
      <c r="B53" t="s">
        <v>26</v>
      </c>
      <c r="D53" s="1">
        <f>SQRT((D50-B5)^2+(D51-C5)^2)</f>
        <v>4.999999999999999</v>
      </c>
      <c r="E53" s="1"/>
    </row>
    <row r="54" spans="2:5" ht="12.75">
      <c r="B54" t="s">
        <v>27</v>
      </c>
      <c r="D54" s="1">
        <f>D5</f>
        <v>5</v>
      </c>
      <c r="E54" s="3" t="str">
        <f>IF(D53=D54,"SOLUTION","NO SOLUTION")</f>
        <v>SOLUTION</v>
      </c>
    </row>
    <row r="56" spans="1:4" ht="12.75">
      <c r="A56" s="2" t="s">
        <v>28</v>
      </c>
      <c r="C56" s="1" t="s">
        <v>24</v>
      </c>
      <c r="D56" s="1">
        <f>D47</f>
        <v>-15.487804878048777</v>
      </c>
    </row>
    <row r="57" spans="3:4" ht="12.75">
      <c r="C57" s="1" t="s">
        <v>25</v>
      </c>
      <c r="D57" s="1">
        <f>D48</f>
        <v>12.390243902439021</v>
      </c>
    </row>
    <row r="59" spans="2:5" ht="12.75">
      <c r="B59" t="s">
        <v>26</v>
      </c>
      <c r="D59" s="1">
        <f>SQRT((D56-B5)^2+(D57-C5)^2)</f>
        <v>16.09802290541961</v>
      </c>
      <c r="E59" s="1"/>
    </row>
    <row r="60" spans="2:5" ht="12.75">
      <c r="B60" t="s">
        <v>29</v>
      </c>
      <c r="D60" s="1">
        <f>D5</f>
        <v>5</v>
      </c>
      <c r="E60" s="3" t="str">
        <f>IF(D59=D60,"SOLUTION","NO SOLUTION")</f>
        <v>NO SOLUTION</v>
      </c>
    </row>
  </sheetData>
  <printOptions/>
  <pageMargins left="0.75" right="0.75" top="1" bottom="1" header="0.5" footer="0.5"/>
  <pageSetup orientation="portrait" paperSize="9"/>
  <headerFooter alignWithMargins="0">
    <oddHeader>&amp;C&amp;"Verdana,Bold"&amp;16Trilateration Solver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Wilson</cp:lastModifiedBy>
  <dcterms:created xsi:type="dcterms:W3CDTF">2006-04-24T15:49:16Z</dcterms:created>
  <cp:category/>
  <cp:version/>
  <cp:contentType/>
  <cp:contentStatus/>
</cp:coreProperties>
</file>