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40" windowWidth="9150" windowHeight="4305" activeTab="0"/>
  </bookViews>
  <sheets>
    <sheet name="cooled dat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<sst xmlns="http://schemas.openxmlformats.org/spreadsheetml/2006/main" count="22" uniqueCount="22">
  <si>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</si>
  <si>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X- time</t>
  </si>
  <si>
    <t>Square of Diff</t>
  </si>
  <si>
    <t>Divide by 30</t>
  </si>
  <si>
    <t>Y-temp (linear)</t>
  </si>
  <si>
    <t>Y temp (log)</t>
  </si>
  <si>
    <t>Y temp (e)</t>
  </si>
  <si>
    <t>X- time (min)</t>
  </si>
  <si>
    <t>Y- temp (deg)</t>
  </si>
  <si>
    <t>Linear</t>
  </si>
  <si>
    <t>Log</t>
  </si>
  <si>
    <t>E</t>
  </si>
  <si>
    <t>poly</t>
  </si>
  <si>
    <t>power</t>
  </si>
  <si>
    <t>Y temp (power)</t>
  </si>
  <si>
    <t>Y- temp(poly)</t>
  </si>
  <si>
    <t>Difference(ln)</t>
  </si>
  <si>
    <t>Difference(power)</t>
  </si>
  <si>
    <t>SUM(ln)</t>
  </si>
  <si>
    <t>SUM (power)</t>
  </si>
  <si>
    <t>Square of differ</t>
  </si>
  <si>
    <t xml:space="preserve">R squared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</si>
</sst>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0000"/>
    <numFmt numFmtId="166" formatCode="0.0000000000000"/>
    <numFmt numFmtId="167" formatCode="0.00000000000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.25"/>
      <color indexed="10"/>
      <name val="Arial"/>
      <family val="2"/>
    </font>
    <font>
      <b/>
      <sz val="17.25"/>
      <name val="Arial"/>
      <family val="0"/>
    </font>
    <font>
      <vertAlign val="superscript"/>
      <sz val="14.25"/>
      <color indexed="10"/>
      <name val="Arial"/>
      <family val="2"/>
    </font>
    <font>
      <sz val="14.25"/>
      <name val="Arial"/>
      <family val="0"/>
    </font>
    <font>
      <sz val="14.25"/>
      <color indexed="13"/>
      <name val="Arial"/>
      <family val="2"/>
    </font>
    <font>
      <sz val="14.25"/>
      <color indexed="11"/>
      <name val="Arial"/>
      <family val="2"/>
    </font>
    <font>
      <vertAlign val="superscript"/>
      <sz val="14.25"/>
      <color indexed="11"/>
      <name val="Arial"/>
      <family val="2"/>
    </font>
    <font>
      <sz val="14.25"/>
      <color indexed="14"/>
      <name val="Arial"/>
      <family val="2"/>
    </font>
    <font>
      <b/>
      <sz val="16.75"/>
      <name val="Arial"/>
      <family val="0"/>
    </font>
    <font>
      <vertAlign val="superscript"/>
      <sz val="14.25"/>
      <color indexed="14"/>
      <name val="Arial"/>
      <family val="2"/>
    </font>
    <font>
      <sz val="12"/>
      <name val="Arial"/>
      <family val="0"/>
    </font>
    <font>
      <sz val="10"/>
      <color indexed="14"/>
      <name val="Geneva"/>
      <family val="0"/>
    </font>
    <font>
      <sz val="10"/>
      <color indexed="12"/>
      <name val="Geneva"/>
      <family val="0"/>
    </font>
    <font>
      <sz val="10"/>
      <color indexed="51"/>
      <name val="Geneva"/>
      <family val="0"/>
    </font>
    <font>
      <sz val="10"/>
      <color indexed="57"/>
      <name val="Geneva"/>
      <family val="0"/>
    </font>
    <font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Cooled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"/>
          <c:w val="0.957"/>
          <c:h val="0.6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25" b="0" i="0" u="none" baseline="0">
                        <a:solidFill>
                          <a:srgbClr val="FF0000"/>
                        </a:solidFill>
                      </a:rPr>
                      <a:t>y = 0.0729x</a:t>
                    </a:r>
                    <a:r>
                      <a:rPr lang="en-US" cap="none" sz="1425" b="0" i="0" u="none" baseline="30000">
                        <a:solidFill>
                          <a:srgbClr val="FF0000"/>
                        </a:solidFill>
                      </a:rPr>
                      <a:t>2</a:t>
                    </a:r>
                    <a:r>
                      <a:rPr lang="en-US" cap="none" sz="1425" b="0" i="0" u="none" baseline="0">
                        <a:solidFill>
                          <a:srgbClr val="FF0000"/>
                        </a:solidFill>
                      </a:rPr>
                      <a:t> - 4.704x + 207.89</a:t>
                    </a:r>
                  </a:p>
                </c:rich>
              </c:tx>
              <c:numFmt formatCode="General" sourceLinked="1"/>
            </c:trendlineLbl>
          </c:trendline>
          <c:trendline>
            <c:spPr>
              <a:ln w="25400">
                <a:solidFill>
                  <a:srgbClr val="00FF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25" b="0" i="0" u="none" baseline="0">
                        <a:solidFill>
                          <a:srgbClr val="00FF00"/>
                        </a:solidFill>
                      </a:rPr>
                      <a:t>y = 197.57e</a:t>
                    </a:r>
                    <a:r>
                      <a:rPr lang="en-US" cap="none" sz="1425" b="0" i="0" u="none" baseline="30000">
                        <a:solidFill>
                          <a:srgbClr val="00FF00"/>
                        </a:solidFill>
                      </a:rPr>
                      <a:t>-0.0151x</a:t>
                    </a:r>
                  </a:p>
                </c:rich>
              </c:tx>
              <c:numFmt formatCode="General" sourceLinked="1"/>
            </c:trendlineLbl>
          </c:trendline>
          <c:trendline>
            <c:spPr>
              <a:ln w="25400">
                <a:solidFill>
                  <a:srgbClr val="FFFF00"/>
                </a:solidFill>
              </a:ln>
            </c:spPr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25" b="0" i="0" u="none" baseline="0">
                        <a:solidFill>
                          <a:srgbClr val="FFFF00"/>
                        </a:solidFill>
                      </a:rPr>
                      <a:t>y = -25.126Ln(x) + 220.36</a:t>
                    </a:r>
                  </a:p>
                </c:rich>
              </c:tx>
              <c:numFmt formatCode="General" sourceLinked="1"/>
            </c:trendlineLbl>
          </c:trendline>
          <c:trendline>
            <c:spPr>
              <a:ln w="25400">
                <a:solidFill>
                  <a:srgbClr val="FF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25" b="0" i="0" u="none" baseline="0">
                        <a:solidFill>
                          <a:srgbClr val="FF00FF"/>
                        </a:solidFill>
                      </a:rPr>
                      <a:t>y = 228.85x</a:t>
                    </a:r>
                    <a:r>
                      <a:rPr lang="en-US" cap="none" sz="1425" b="0" i="0" u="none" baseline="30000">
                        <a:solidFill>
                          <a:srgbClr val="FF00FF"/>
                        </a:solidFill>
                      </a:rPr>
                      <a:t>-0.1529</a:t>
                    </a:r>
                  </a:p>
                </c:rich>
              </c:tx>
              <c:numFmt formatCode="General" sourceLinked="1"/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1"/>
            <c:trendlineLbl>
              <c:numFmt formatCode="General" sourceLinked="1"/>
            </c:trendlineLbl>
          </c:trendline>
          <c:xVal>
            <c:numRef>
              <c:f>'cooled data'!$A$4:$A$33</c:f>
              <c:numCache/>
            </c:numRef>
          </c:xVal>
          <c:yVal>
            <c:numRef>
              <c:f>'cooled data'!$B$4:$B$33</c:f>
              <c:numCache/>
            </c:numRef>
          </c:yVal>
          <c:smooth val="0"/>
        </c:ser>
        <c:axId val="55292434"/>
        <c:axId val="27869859"/>
      </c:scatterChart>
      <c:valAx>
        <c:axId val="55292434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7869859"/>
        <c:crosses val="autoZero"/>
        <c:crossBetween val="midCat"/>
        <c:dispUnits/>
      </c:valAx>
      <c:valAx>
        <c:axId val="27869859"/>
        <c:scaling>
          <c:orientation val="minMax"/>
          <c:max val="2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243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Cooled Raw Data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2475"/>
          <c:w val="0.96075"/>
          <c:h val="0.736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'cooled data'!$A$4:$A$33</c:f>
              <c:numCache/>
            </c:numRef>
          </c:xVal>
          <c:yVal>
            <c:numRef>
              <c:f>'cooled data'!$B$4:$B$33</c:f>
              <c:numCache/>
            </c:numRef>
          </c:yVal>
          <c:smooth val="1"/>
        </c:ser>
        <c:axId val="49502140"/>
        <c:axId val="42866077"/>
      </c:scatterChart>
      <c:valAx>
        <c:axId val="49502140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2866077"/>
        <c:crosses val="autoZero"/>
        <c:crossBetween val="midCat"/>
        <c:dispUnits/>
      </c:valAx>
      <c:valAx>
        <c:axId val="42866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02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152400</xdr:rowOff>
    </xdr:from>
    <xdr:to>
      <xdr:col>13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6896100" y="314325"/>
        <a:ext cx="50673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2</xdr:row>
      <xdr:rowOff>38100</xdr:rowOff>
    </xdr:from>
    <xdr:to>
      <xdr:col>19</xdr:col>
      <xdr:colOff>733425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2287250" y="361950"/>
        <a:ext cx="56102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H30" sqref="H30"/>
    </sheetView>
  </sheetViews>
  <sheetFormatPr defaultColWidth="9.00390625" defaultRowHeight="12.75"/>
  <cols>
    <col min="1" max="1" width="11.375" style="0" customWidth="1"/>
    <col min="2" max="2" width="15.125" style="0" bestFit="1" customWidth="1"/>
    <col min="3" max="3" width="13.125" style="0" bestFit="1" customWidth="1"/>
    <col min="4" max="4" width="12.00390625" style="0" bestFit="1" customWidth="1"/>
    <col min="5" max="5" width="11.375" style="0" customWidth="1"/>
    <col min="6" max="6" width="13.625" style="0" bestFit="1" customWidth="1"/>
    <col min="7" max="7" width="12.125" style="0" bestFit="1" customWidth="1"/>
    <col min="8" max="16384" width="11.375" style="0" customWidth="1"/>
  </cols>
  <sheetData>
    <row r="1" spans="1:3" ht="12.75">
      <c r="A1">
        <v>0</v>
      </c>
      <c r="B1">
        <v>212</v>
      </c>
      <c r="C1" t="s">
        <v>0</v>
      </c>
    </row>
    <row r="3" spans="1:7" ht="12.75">
      <c r="A3" s="5" t="s">
        <v>7</v>
      </c>
      <c r="B3" s="5" t="s">
        <v>8</v>
      </c>
      <c r="C3" s="7" t="s">
        <v>4</v>
      </c>
      <c r="D3" s="9" t="s">
        <v>5</v>
      </c>
      <c r="E3" s="10" t="s">
        <v>6</v>
      </c>
      <c r="F3" s="6" t="s">
        <v>14</v>
      </c>
      <c r="G3" s="11" t="s">
        <v>15</v>
      </c>
    </row>
    <row r="4" spans="1:7" ht="12.75">
      <c r="A4" s="5">
        <v>1</v>
      </c>
      <c r="B4" s="5">
        <v>205</v>
      </c>
      <c r="C4" s="8">
        <f>-2.4145*A4+195.26</f>
        <v>192.8455</v>
      </c>
      <c r="D4" s="9">
        <f>-25.126*LN(A4)+220.36</f>
        <v>220.36</v>
      </c>
      <c r="E4" s="10">
        <f>197.57*EXP(-0.0151*A4)</f>
        <v>194.60910402389675</v>
      </c>
      <c r="F4" s="6">
        <f>228.85*A4^-0.1529</f>
        <v>228.85</v>
      </c>
      <c r="G4" s="12">
        <f>0.0729*(A4^2)-4.704*A4+207.89</f>
        <v>203.25889999999998</v>
      </c>
    </row>
    <row r="5" spans="1:7" ht="12.75">
      <c r="A5" s="5">
        <v>2</v>
      </c>
      <c r="B5" s="5">
        <v>201</v>
      </c>
      <c r="C5" s="8">
        <f aca="true" t="shared" si="0" ref="C5:C36">-2.4145*A5+195.26</f>
        <v>190.43099999999998</v>
      </c>
      <c r="D5" s="9">
        <f aca="true" t="shared" si="1" ref="D5:D36">-25.126*LN(A5)+220.36</f>
        <v>202.94398394125082</v>
      </c>
      <c r="E5" s="10">
        <f aca="true" t="shared" si="2" ref="E5:E36">197.57*EXP(-0.0151*A5)</f>
        <v>191.69258171272898</v>
      </c>
      <c r="F5" s="6">
        <f aca="true" t="shared" si="3" ref="F5:F37">228.85*A5^-0.1529</f>
        <v>205.83699377373833</v>
      </c>
      <c r="G5" s="12">
        <f aca="true" t="shared" si="4" ref="G5:G37">0.0729*(A5^2)-4.704*A5+207.89</f>
        <v>198.7736</v>
      </c>
    </row>
    <row r="6" spans="1:7" ht="12.75">
      <c r="A6" s="5">
        <v>3</v>
      </c>
      <c r="B6" s="5">
        <v>193</v>
      </c>
      <c r="C6" s="8">
        <f t="shared" si="0"/>
        <v>188.01649999999998</v>
      </c>
      <c r="D6" s="9">
        <f t="shared" si="1"/>
        <v>192.75626763492508</v>
      </c>
      <c r="E6" s="10">
        <f t="shared" si="2"/>
        <v>188.81976805760894</v>
      </c>
      <c r="F6" s="6">
        <f t="shared" si="3"/>
        <v>193.46351624636608</v>
      </c>
      <c r="G6" s="12">
        <f t="shared" si="4"/>
        <v>194.4341</v>
      </c>
    </row>
    <row r="7" spans="1:7" ht="12.75">
      <c r="A7" s="5">
        <v>4</v>
      </c>
      <c r="B7" s="5">
        <v>189</v>
      </c>
      <c r="C7" s="8">
        <f t="shared" si="0"/>
        <v>185.602</v>
      </c>
      <c r="D7" s="9">
        <f t="shared" si="1"/>
        <v>185.52796788250163</v>
      </c>
      <c r="E7" s="10">
        <f t="shared" si="2"/>
        <v>185.99000801584893</v>
      </c>
      <c r="F7" s="6">
        <f t="shared" si="3"/>
        <v>185.13816039244045</v>
      </c>
      <c r="G7" s="12">
        <f t="shared" si="4"/>
        <v>190.2404</v>
      </c>
    </row>
    <row r="8" spans="1:7" ht="12.75">
      <c r="A8" s="5">
        <v>5</v>
      </c>
      <c r="B8" s="5">
        <v>184</v>
      </c>
      <c r="C8" s="8">
        <f t="shared" si="0"/>
        <v>183.1875</v>
      </c>
      <c r="D8" s="9">
        <f t="shared" si="1"/>
        <v>179.92126301218082</v>
      </c>
      <c r="E8" s="10">
        <f t="shared" si="2"/>
        <v>183.20265636160215</v>
      </c>
      <c r="F8" s="6">
        <f t="shared" si="3"/>
        <v>178.92803936463753</v>
      </c>
      <c r="G8" s="12">
        <f t="shared" si="4"/>
        <v>186.1925</v>
      </c>
    </row>
    <row r="9" spans="1:7" ht="12.75">
      <c r="A9" s="5">
        <v>6</v>
      </c>
      <c r="B9" s="5">
        <v>181</v>
      </c>
      <c r="C9" s="8">
        <f t="shared" si="0"/>
        <v>180.773</v>
      </c>
      <c r="D9" s="9">
        <f t="shared" si="1"/>
        <v>175.3402515761759</v>
      </c>
      <c r="E9" s="10">
        <f t="shared" si="2"/>
        <v>180.4570775387419</v>
      </c>
      <c r="F9" s="6">
        <f t="shared" si="3"/>
        <v>174.008951667244</v>
      </c>
      <c r="G9" s="12">
        <f t="shared" si="4"/>
        <v>182.29039999999998</v>
      </c>
    </row>
    <row r="10" spans="1:7" ht="12.75">
      <c r="A10" s="5">
        <v>7</v>
      </c>
      <c r="B10" s="5">
        <v>178</v>
      </c>
      <c r="C10" s="8">
        <f t="shared" si="0"/>
        <v>178.3585</v>
      </c>
      <c r="D10" s="9">
        <f t="shared" si="1"/>
        <v>171.4670615948362</v>
      </c>
      <c r="E10" s="10">
        <f t="shared" si="2"/>
        <v>177.75264551594586</v>
      </c>
      <c r="F10" s="6">
        <f t="shared" si="3"/>
        <v>169.95557940850946</v>
      </c>
      <c r="G10" s="12">
        <f t="shared" si="4"/>
        <v>178.5341</v>
      </c>
    </row>
    <row r="11" spans="1:7" ht="12.75">
      <c r="A11" s="5">
        <v>8</v>
      </c>
      <c r="B11" s="5">
        <v>172</v>
      </c>
      <c r="C11" s="8">
        <f t="shared" si="0"/>
        <v>175.944</v>
      </c>
      <c r="D11" s="9">
        <f t="shared" si="1"/>
        <v>168.11195182375246</v>
      </c>
      <c r="E11" s="10">
        <f t="shared" si="2"/>
        <v>175.08874364395177</v>
      </c>
      <c r="F11" s="6">
        <f t="shared" si="3"/>
        <v>166.52078814935606</v>
      </c>
      <c r="G11" s="12">
        <f t="shared" si="4"/>
        <v>174.9236</v>
      </c>
    </row>
    <row r="12" spans="1:7" ht="12.75">
      <c r="A12" s="5">
        <v>9</v>
      </c>
      <c r="B12" s="5">
        <v>170</v>
      </c>
      <c r="C12" s="8">
        <f t="shared" si="0"/>
        <v>173.52949999999998</v>
      </c>
      <c r="D12" s="9">
        <f t="shared" si="1"/>
        <v>165.15253526985015</v>
      </c>
      <c r="E12" s="10">
        <f t="shared" si="2"/>
        <v>172.4647645149527</v>
      </c>
      <c r="F12" s="6">
        <f t="shared" si="3"/>
        <v>163.5487529753461</v>
      </c>
      <c r="G12" s="12">
        <f t="shared" si="4"/>
        <v>171.45889999999997</v>
      </c>
    </row>
    <row r="13" spans="1:7" ht="12.75">
      <c r="A13" s="5">
        <v>10</v>
      </c>
      <c r="B13" s="5">
        <v>167</v>
      </c>
      <c r="C13" s="8">
        <f t="shared" si="0"/>
        <v>171.11499999999998</v>
      </c>
      <c r="D13" s="9">
        <f t="shared" si="1"/>
        <v>162.50524695343162</v>
      </c>
      <c r="E13" s="10">
        <f t="shared" si="2"/>
        <v>169.88010982409924</v>
      </c>
      <c r="F13" s="6">
        <f t="shared" si="3"/>
        <v>160.9351528278178</v>
      </c>
      <c r="G13" s="12">
        <f t="shared" si="4"/>
        <v>168.14</v>
      </c>
    </row>
    <row r="14" spans="1:7" ht="12.75">
      <c r="A14" s="5">
        <v>11</v>
      </c>
      <c r="B14" s="5">
        <v>163</v>
      </c>
      <c r="C14" s="8">
        <f t="shared" si="0"/>
        <v>168.70049999999998</v>
      </c>
      <c r="D14" s="9">
        <f t="shared" si="1"/>
        <v>160.11048337566814</v>
      </c>
      <c r="E14" s="10">
        <f t="shared" si="2"/>
        <v>167.33419023307755</v>
      </c>
      <c r="F14" s="6">
        <f t="shared" si="3"/>
        <v>158.60686287960166</v>
      </c>
      <c r="G14" s="12">
        <f t="shared" si="4"/>
        <v>164.96689999999998</v>
      </c>
    </row>
    <row r="15" spans="1:7" ht="12.75">
      <c r="A15" s="5">
        <v>12</v>
      </c>
      <c r="B15" s="5">
        <v>161</v>
      </c>
      <c r="C15" s="8">
        <f t="shared" si="0"/>
        <v>166.286</v>
      </c>
      <c r="D15" s="9">
        <f t="shared" si="1"/>
        <v>157.92423551742672</v>
      </c>
      <c r="E15" s="10">
        <f t="shared" si="2"/>
        <v>164.8264252357317</v>
      </c>
      <c r="F15" s="6">
        <f t="shared" si="3"/>
        <v>156.51072536991586</v>
      </c>
      <c r="G15" s="12">
        <f t="shared" si="4"/>
        <v>161.93959999999998</v>
      </c>
    </row>
    <row r="16" spans="1:7" ht="12.75">
      <c r="A16" s="5">
        <v>13</v>
      </c>
      <c r="B16" s="5">
        <v>159</v>
      </c>
      <c r="C16" s="8">
        <f t="shared" si="0"/>
        <v>163.8715</v>
      </c>
      <c r="D16" s="9">
        <f t="shared" si="1"/>
        <v>155.91308244442143</v>
      </c>
      <c r="E16" s="10">
        <f t="shared" si="2"/>
        <v>162.35624302570002</v>
      </c>
      <c r="F16" s="6">
        <f t="shared" si="3"/>
        <v>154.606937705506</v>
      </c>
      <c r="G16" s="12">
        <f t="shared" si="4"/>
        <v>159.0581</v>
      </c>
    </row>
    <row r="17" spans="1:7" ht="12.75">
      <c r="A17" s="5">
        <v>14</v>
      </c>
      <c r="B17" s="5">
        <v>155</v>
      </c>
      <c r="C17" s="8">
        <f t="shared" si="0"/>
        <v>161.457</v>
      </c>
      <c r="D17" s="9">
        <f t="shared" si="1"/>
        <v>154.05104553608703</v>
      </c>
      <c r="E17" s="10">
        <f t="shared" si="2"/>
        <v>159.9230803660349</v>
      </c>
      <c r="F17" s="6">
        <f t="shared" si="3"/>
        <v>152.86495757273963</v>
      </c>
      <c r="G17" s="12">
        <f t="shared" si="4"/>
        <v>156.3224</v>
      </c>
    </row>
    <row r="18" spans="1:7" ht="12.75">
      <c r="A18" s="5">
        <v>15</v>
      </c>
      <c r="B18" s="5">
        <v>153</v>
      </c>
      <c r="C18" s="8">
        <f t="shared" si="0"/>
        <v>159.0425</v>
      </c>
      <c r="D18" s="9">
        <f t="shared" si="1"/>
        <v>152.31753064710588</v>
      </c>
      <c r="E18" s="10">
        <f t="shared" si="2"/>
        <v>157.52638246077686</v>
      </c>
      <c r="F18" s="6">
        <f t="shared" si="3"/>
        <v>151.26085929889004</v>
      </c>
      <c r="G18" s="12">
        <f t="shared" si="4"/>
        <v>153.7325</v>
      </c>
    </row>
    <row r="19" spans="1:7" ht="12.75">
      <c r="A19" s="5">
        <v>16</v>
      </c>
      <c r="B19" s="5">
        <v>152</v>
      </c>
      <c r="C19" s="8">
        <f t="shared" si="0"/>
        <v>156.628</v>
      </c>
      <c r="D19" s="9">
        <f t="shared" si="1"/>
        <v>150.69593576500327</v>
      </c>
      <c r="E19" s="10">
        <f t="shared" si="2"/>
        <v>155.16560282845305</v>
      </c>
      <c r="F19" s="6">
        <f t="shared" si="3"/>
        <v>149.77556667466465</v>
      </c>
      <c r="G19" s="12">
        <f t="shared" si="4"/>
        <v>151.2884</v>
      </c>
    </row>
    <row r="20" spans="1:7" ht="12.75">
      <c r="A20" s="5">
        <v>17</v>
      </c>
      <c r="B20" s="5">
        <v>150</v>
      </c>
      <c r="C20" s="8">
        <f t="shared" si="0"/>
        <v>154.2135</v>
      </c>
      <c r="D20" s="9">
        <f t="shared" si="1"/>
        <v>149.17268151724352</v>
      </c>
      <c r="E20" s="10">
        <f t="shared" si="2"/>
        <v>152.8402031774716</v>
      </c>
      <c r="F20" s="6">
        <f t="shared" si="3"/>
        <v>148.39363615978428</v>
      </c>
      <c r="G20" s="12">
        <f t="shared" si="4"/>
        <v>148.99009999999998</v>
      </c>
    </row>
    <row r="21" spans="1:7" ht="12.75">
      <c r="A21" s="5">
        <v>18</v>
      </c>
      <c r="B21" s="5">
        <v>149</v>
      </c>
      <c r="C21" s="8">
        <f t="shared" si="0"/>
        <v>151.79899999999998</v>
      </c>
      <c r="D21" s="9">
        <f t="shared" si="1"/>
        <v>147.73651921110098</v>
      </c>
      <c r="E21" s="10">
        <f t="shared" si="2"/>
        <v>150.54965328338355</v>
      </c>
      <c r="F21" s="6">
        <f t="shared" si="3"/>
        <v>147.10239741266764</v>
      </c>
      <c r="G21" s="12">
        <f t="shared" si="4"/>
        <v>146.8376</v>
      </c>
    </row>
    <row r="22" spans="1:9" ht="12.75">
      <c r="A22" s="5">
        <v>19</v>
      </c>
      <c r="B22" s="5">
        <v>147</v>
      </c>
      <c r="C22" s="8">
        <f t="shared" si="0"/>
        <v>149.3845</v>
      </c>
      <c r="D22" s="9">
        <f t="shared" si="1"/>
        <v>146.37802620946402</v>
      </c>
      <c r="E22" s="10">
        <f t="shared" si="2"/>
        <v>148.2934308679839</v>
      </c>
      <c r="F22" s="6">
        <f t="shared" si="3"/>
        <v>145.89133258012436</v>
      </c>
      <c r="G22" s="12">
        <f t="shared" si="4"/>
        <v>144.83089999999999</v>
      </c>
      <c r="H22" s="5"/>
      <c r="I22" s="5" t="s">
        <v>21</v>
      </c>
    </row>
    <row r="23" spans="1:9" ht="12.75">
      <c r="A23" s="5">
        <v>20</v>
      </c>
      <c r="B23" s="5">
        <v>145</v>
      </c>
      <c r="C23" s="8">
        <f t="shared" si="0"/>
        <v>146.97</v>
      </c>
      <c r="D23" s="9">
        <f t="shared" si="1"/>
        <v>145.08923089468243</v>
      </c>
      <c r="E23" s="10">
        <f t="shared" si="2"/>
        <v>146.0710214802248</v>
      </c>
      <c r="F23" s="6">
        <f t="shared" si="3"/>
        <v>144.75161918547155</v>
      </c>
      <c r="G23" s="12">
        <f t="shared" si="4"/>
        <v>142.97</v>
      </c>
      <c r="H23" s="5" t="s">
        <v>9</v>
      </c>
      <c r="I23" s="5">
        <v>0.95</v>
      </c>
    </row>
    <row r="24" spans="1:9" ht="12.75">
      <c r="A24" s="5">
        <v>21</v>
      </c>
      <c r="B24" s="5">
        <v>143</v>
      </c>
      <c r="C24" s="8">
        <f t="shared" si="0"/>
        <v>144.5555</v>
      </c>
      <c r="D24" s="9">
        <f t="shared" si="1"/>
        <v>143.8633292297613</v>
      </c>
      <c r="E24" s="10">
        <f t="shared" si="2"/>
        <v>143.8819183789134</v>
      </c>
      <c r="F24" s="6">
        <f t="shared" si="3"/>
        <v>143.67578762533861</v>
      </c>
      <c r="G24" s="12">
        <f t="shared" si="4"/>
        <v>141.2549</v>
      </c>
      <c r="H24" s="5" t="s">
        <v>10</v>
      </c>
      <c r="I24" s="5">
        <v>0.9601</v>
      </c>
    </row>
    <row r="25" spans="1:9" ht="12.75">
      <c r="A25" s="5">
        <v>22</v>
      </c>
      <c r="B25" s="5">
        <v>141</v>
      </c>
      <c r="C25" s="8">
        <f t="shared" si="0"/>
        <v>142.141</v>
      </c>
      <c r="D25" s="9">
        <f t="shared" si="1"/>
        <v>142.69446731691897</v>
      </c>
      <c r="E25" s="10">
        <f t="shared" si="2"/>
        <v>141.7256224171675</v>
      </c>
      <c r="F25" s="6">
        <f t="shared" si="3"/>
        <v>142.65746055066958</v>
      </c>
      <c r="G25" s="12">
        <f t="shared" si="4"/>
        <v>139.6856</v>
      </c>
      <c r="H25" s="5" t="s">
        <v>11</v>
      </c>
      <c r="I25" s="5">
        <v>0.9734</v>
      </c>
    </row>
    <row r="26" spans="1:9" ht="12.75">
      <c r="A26" s="5">
        <v>23</v>
      </c>
      <c r="B26" s="5">
        <v>140</v>
      </c>
      <c r="C26" s="8">
        <f t="shared" si="0"/>
        <v>139.7265</v>
      </c>
      <c r="D26" s="9">
        <f t="shared" si="1"/>
        <v>141.57757233056418</v>
      </c>
      <c r="E26" s="10">
        <f t="shared" si="2"/>
        <v>139.60164192860285</v>
      </c>
      <c r="F26" s="6">
        <f t="shared" si="3"/>
        <v>141.69115178964861</v>
      </c>
      <c r="G26" s="12">
        <f t="shared" si="4"/>
        <v>138.2621</v>
      </c>
      <c r="H26" s="5" t="s">
        <v>12</v>
      </c>
      <c r="I26" s="5">
        <v>0.9948</v>
      </c>
    </row>
    <row r="27" spans="1:9" ht="12.75">
      <c r="A27" s="5">
        <v>24</v>
      </c>
      <c r="B27" s="5">
        <v>139</v>
      </c>
      <c r="C27" s="8">
        <f t="shared" si="0"/>
        <v>137.312</v>
      </c>
      <c r="D27" s="9">
        <f t="shared" si="1"/>
        <v>140.50821945867753</v>
      </c>
      <c r="E27" s="10">
        <f t="shared" si="2"/>
        <v>137.50949261522626</v>
      </c>
      <c r="F27" s="6">
        <f t="shared" si="3"/>
        <v>140.7721092571144</v>
      </c>
      <c r="G27" s="12">
        <f t="shared" si="4"/>
        <v>136.9844</v>
      </c>
      <c r="H27" s="5" t="s">
        <v>13</v>
      </c>
      <c r="I27" s="5">
        <v>0.9359</v>
      </c>
    </row>
    <row r="28" spans="1:7" ht="12.75">
      <c r="A28" s="5">
        <v>25</v>
      </c>
      <c r="B28" s="5">
        <v>137</v>
      </c>
      <c r="C28" s="8">
        <f t="shared" si="0"/>
        <v>134.89749999999998</v>
      </c>
      <c r="D28" s="9">
        <f t="shared" si="1"/>
        <v>139.48252602436162</v>
      </c>
      <c r="E28" s="10">
        <f t="shared" si="2"/>
        <v>135.4486974370088</v>
      </c>
      <c r="F28" s="6">
        <f t="shared" si="3"/>
        <v>139.8961908274996</v>
      </c>
      <c r="G28" s="12">
        <f t="shared" si="4"/>
        <v>135.8525</v>
      </c>
    </row>
    <row r="29" spans="1:7" ht="12.75">
      <c r="A29" s="5">
        <v>26</v>
      </c>
      <c r="B29" s="5">
        <v>135</v>
      </c>
      <c r="C29" s="8">
        <f t="shared" si="0"/>
        <v>132.483</v>
      </c>
      <c r="D29" s="9">
        <f t="shared" si="1"/>
        <v>138.49706638567227</v>
      </c>
      <c r="E29" s="10">
        <f t="shared" si="2"/>
        <v>133.41878650311364</v>
      </c>
      <c r="F29" s="6">
        <f t="shared" si="3"/>
        <v>139.05976523428004</v>
      </c>
      <c r="G29" s="12">
        <f t="shared" si="4"/>
        <v>134.8664</v>
      </c>
    </row>
    <row r="30" spans="1:7" ht="12.75">
      <c r="A30" s="5">
        <v>27</v>
      </c>
      <c r="B30" s="5">
        <v>133</v>
      </c>
      <c r="C30" s="8">
        <f t="shared" si="0"/>
        <v>130.0685</v>
      </c>
      <c r="D30" s="9">
        <f t="shared" si="1"/>
        <v>137.54880290477524</v>
      </c>
      <c r="E30" s="10">
        <f t="shared" si="2"/>
        <v>131.41929696475435</v>
      </c>
      <c r="F30" s="6">
        <f t="shared" si="3"/>
        <v>138.25963219715445</v>
      </c>
      <c r="G30" s="12">
        <f t="shared" si="4"/>
        <v>134.02609999999999</v>
      </c>
    </row>
    <row r="31" spans="1:7" ht="12.75">
      <c r="A31" s="5">
        <v>28</v>
      </c>
      <c r="B31" s="5">
        <v>132</v>
      </c>
      <c r="C31" s="8">
        <f t="shared" si="0"/>
        <v>127.654</v>
      </c>
      <c r="D31" s="9">
        <f t="shared" si="1"/>
        <v>136.63502947733784</v>
      </c>
      <c r="E31" s="10">
        <f t="shared" si="2"/>
        <v>129.44977290965863</v>
      </c>
      <c r="F31" s="6">
        <f t="shared" si="3"/>
        <v>137.49295748360404</v>
      </c>
      <c r="G31" s="12">
        <f t="shared" si="4"/>
        <v>133.3316</v>
      </c>
    </row>
    <row r="32" spans="1:7" ht="12.75">
      <c r="A32" s="5">
        <v>29</v>
      </c>
      <c r="B32" s="5">
        <v>131</v>
      </c>
      <c r="C32" s="8">
        <f t="shared" si="0"/>
        <v>125.23949999999999</v>
      </c>
      <c r="D32" s="9">
        <f t="shared" si="1"/>
        <v>135.75332497575988</v>
      </c>
      <c r="E32" s="10">
        <f t="shared" si="2"/>
        <v>127.50976525811392</v>
      </c>
      <c r="F32" s="6">
        <f t="shared" si="3"/>
        <v>136.75721968701617</v>
      </c>
      <c r="G32" s="12">
        <f t="shared" si="4"/>
        <v>132.78289999999998</v>
      </c>
    </row>
    <row r="33" spans="1:7" ht="12.75">
      <c r="A33" s="5">
        <v>30</v>
      </c>
      <c r="B33" s="5">
        <v>130</v>
      </c>
      <c r="C33" s="8">
        <f t="shared" si="0"/>
        <v>122.82499999999999</v>
      </c>
      <c r="D33" s="9">
        <f t="shared" si="1"/>
        <v>134.9015145883567</v>
      </c>
      <c r="E33" s="10">
        <f t="shared" si="2"/>
        <v>125.59883166057067</v>
      </c>
      <c r="F33" s="6">
        <f t="shared" si="3"/>
        <v>136.0501662823506</v>
      </c>
      <c r="G33" s="12">
        <f t="shared" si="4"/>
        <v>132.38</v>
      </c>
    </row>
    <row r="34" spans="1:7" ht="12.75">
      <c r="A34">
        <v>45</v>
      </c>
      <c r="C34" s="8">
        <f t="shared" si="0"/>
        <v>86.6075</v>
      </c>
      <c r="D34" s="9">
        <f t="shared" si="1"/>
        <v>124.71379828203096</v>
      </c>
      <c r="E34" s="10">
        <f t="shared" si="2"/>
        <v>100.1423778548858</v>
      </c>
      <c r="F34" s="6">
        <f t="shared" si="3"/>
        <v>127.87178374660307</v>
      </c>
      <c r="G34" s="12">
        <f t="shared" si="4"/>
        <v>143.8325</v>
      </c>
    </row>
    <row r="35" spans="1:7" ht="12.75">
      <c r="A35">
        <v>60</v>
      </c>
      <c r="C35" s="8">
        <f t="shared" si="0"/>
        <v>50.389999999999986</v>
      </c>
      <c r="D35" s="9">
        <f t="shared" si="1"/>
        <v>117.48549852960751</v>
      </c>
      <c r="E35" s="10">
        <f t="shared" si="2"/>
        <v>79.84545484891618</v>
      </c>
      <c r="F35" s="6">
        <f t="shared" si="3"/>
        <v>122.36905060072657</v>
      </c>
      <c r="G35" s="12">
        <f t="shared" si="4"/>
        <v>188.08999999999997</v>
      </c>
    </row>
    <row r="36" spans="1:7" ht="12.75">
      <c r="A36">
        <v>300</v>
      </c>
      <c r="C36" s="8">
        <f t="shared" si="0"/>
        <v>-529.0899999999999</v>
      </c>
      <c r="D36" s="9">
        <f t="shared" si="1"/>
        <v>77.0467615417883</v>
      </c>
      <c r="E36" s="10">
        <f t="shared" si="2"/>
        <v>2.129938171691851</v>
      </c>
      <c r="F36" s="6">
        <f t="shared" si="3"/>
        <v>95.67513350622733</v>
      </c>
      <c r="G36" s="12">
        <f t="shared" si="4"/>
        <v>5357.690000000001</v>
      </c>
    </row>
    <row r="37" spans="1:7" ht="12.75">
      <c r="A37">
        <v>700</v>
      </c>
      <c r="C37" s="8">
        <f>-2.4145*A37+195.26</f>
        <v>-1494.8899999999999</v>
      </c>
      <c r="D37" s="9">
        <f>-25.126*LN(A37)+220.36</f>
        <v>55.757555501699414</v>
      </c>
      <c r="E37" s="10">
        <f>197.57*EXP(-0.0151*A37)</f>
        <v>0.005072573238245549</v>
      </c>
      <c r="F37" s="6">
        <f t="shared" si="3"/>
        <v>84.04955655478939</v>
      </c>
      <c r="G37" s="12">
        <f t="shared" si="4"/>
        <v>32636.09</v>
      </c>
    </row>
    <row r="39" spans="1:7" ht="12.75">
      <c r="A39" s="1" t="s">
        <v>1</v>
      </c>
      <c r="B39" s="1" t="s">
        <v>17</v>
      </c>
      <c r="C39" s="1" t="s">
        <v>16</v>
      </c>
      <c r="D39" s="1" t="s">
        <v>2</v>
      </c>
      <c r="E39" s="1" t="s">
        <v>18</v>
      </c>
      <c r="F39" s="1" t="s">
        <v>3</v>
      </c>
      <c r="G39" t="s">
        <v>20</v>
      </c>
    </row>
    <row r="40" spans="1:7" ht="12.75">
      <c r="A40">
        <v>1</v>
      </c>
      <c r="B40" s="13">
        <f>B4-F4</f>
        <v>-23.849999999999994</v>
      </c>
      <c r="C40" s="2">
        <f>D4-B4</f>
        <v>15.360000000000014</v>
      </c>
      <c r="D40" s="3">
        <f>C40^2</f>
        <v>235.92960000000042</v>
      </c>
      <c r="E40" s="4">
        <f>SUM(D40:D69)</f>
        <v>550.6365406082645</v>
      </c>
      <c r="F40">
        <f>E40/30</f>
        <v>18.354551353608816</v>
      </c>
      <c r="G40" s="4">
        <f>B40^2</f>
        <v>568.8224999999998</v>
      </c>
    </row>
    <row r="41" spans="1:7" ht="12.75">
      <c r="A41">
        <v>2</v>
      </c>
      <c r="B41" s="13">
        <f aca="true" t="shared" si="5" ref="B41:B69">B5-F5</f>
        <v>-4.836993773738328</v>
      </c>
      <c r="C41" s="2">
        <f aca="true" t="shared" si="6" ref="C41:C69">D5-B5</f>
        <v>1.9439839412508206</v>
      </c>
      <c r="D41" s="3">
        <f aca="true" t="shared" si="7" ref="D41:D69">C41^2</f>
        <v>3.779073563841074</v>
      </c>
      <c r="G41" s="4">
        <f aca="true" t="shared" si="8" ref="G41:G69">B41^2</f>
        <v>23.396508767183352</v>
      </c>
    </row>
    <row r="42" spans="1:7" ht="12.75">
      <c r="A42">
        <v>3</v>
      </c>
      <c r="B42" s="13">
        <f t="shared" si="5"/>
        <v>-0.46351624636608335</v>
      </c>
      <c r="C42" s="2">
        <f t="shared" si="6"/>
        <v>-0.24373236507491924</v>
      </c>
      <c r="D42" s="3">
        <f t="shared" si="7"/>
        <v>0.05940546578501371</v>
      </c>
      <c r="E42" t="s">
        <v>19</v>
      </c>
      <c r="G42" s="4">
        <f t="shared" si="8"/>
        <v>0.21484731064530369</v>
      </c>
    </row>
    <row r="43" spans="1:7" ht="12.75">
      <c r="A43">
        <v>4</v>
      </c>
      <c r="B43" s="13">
        <f t="shared" si="5"/>
        <v>3.8618396075595456</v>
      </c>
      <c r="C43" s="2">
        <f t="shared" si="6"/>
        <v>-3.4720321174983724</v>
      </c>
      <c r="D43" s="3">
        <f t="shared" si="7"/>
        <v>12.055007024940231</v>
      </c>
      <c r="E43" s="4">
        <f>SUM(G40:G69)</f>
        <v>1095.4983694429097</v>
      </c>
      <c r="F43">
        <f>E43/30</f>
        <v>36.516612314763655</v>
      </c>
      <c r="G43" s="4">
        <f t="shared" si="8"/>
        <v>14.913805154515664</v>
      </c>
    </row>
    <row r="44" spans="1:7" ht="12.75">
      <c r="A44">
        <v>5</v>
      </c>
      <c r="B44" s="13">
        <f t="shared" si="5"/>
        <v>5.071960635362473</v>
      </c>
      <c r="C44" s="2">
        <f t="shared" si="6"/>
        <v>-4.078736987819184</v>
      </c>
      <c r="D44" s="3">
        <f t="shared" si="7"/>
        <v>16.63609541580431</v>
      </c>
      <c r="G44" s="4">
        <f t="shared" si="8"/>
        <v>25.724784686666496</v>
      </c>
    </row>
    <row r="45" spans="1:7" ht="12.75">
      <c r="A45">
        <v>6</v>
      </c>
      <c r="B45" s="13">
        <f t="shared" si="5"/>
        <v>6.991048332756009</v>
      </c>
      <c r="C45" s="2">
        <f t="shared" si="6"/>
        <v>-5.659748423824112</v>
      </c>
      <c r="D45" s="3">
        <f t="shared" si="7"/>
        <v>32.032752220979525</v>
      </c>
      <c r="G45" s="4">
        <f t="shared" si="8"/>
        <v>48.87475679093057</v>
      </c>
    </row>
    <row r="46" spans="1:7" ht="12.75">
      <c r="A46">
        <v>7</v>
      </c>
      <c r="B46" s="13">
        <f t="shared" si="5"/>
        <v>8.044420591490535</v>
      </c>
      <c r="C46" s="2">
        <f t="shared" si="6"/>
        <v>-6.532938405163804</v>
      </c>
      <c r="D46" s="3">
        <f t="shared" si="7"/>
        <v>42.679284205664196</v>
      </c>
      <c r="G46" s="4">
        <f t="shared" si="8"/>
        <v>64.71270265279693</v>
      </c>
    </row>
    <row r="47" spans="1:7" ht="12.75">
      <c r="A47">
        <v>8</v>
      </c>
      <c r="B47" s="13">
        <f t="shared" si="5"/>
        <v>5.479211850643935</v>
      </c>
      <c r="C47" s="2">
        <f t="shared" si="6"/>
        <v>-3.888048176247537</v>
      </c>
      <c r="D47" s="3">
        <f t="shared" si="7"/>
        <v>15.116918620821798</v>
      </c>
      <c r="G47" s="4">
        <f t="shared" si="8"/>
        <v>30.021762504236936</v>
      </c>
    </row>
    <row r="48" spans="1:7" ht="12.75">
      <c r="A48">
        <v>9</v>
      </c>
      <c r="B48" s="13">
        <f t="shared" si="5"/>
        <v>6.451247024653895</v>
      </c>
      <c r="C48" s="2">
        <f t="shared" si="6"/>
        <v>-4.847464730149852</v>
      </c>
      <c r="D48" s="3">
        <f t="shared" si="7"/>
        <v>23.497914310046777</v>
      </c>
      <c r="G48" s="4">
        <f t="shared" si="8"/>
        <v>41.618588173105735</v>
      </c>
    </row>
    <row r="49" spans="1:7" ht="12.75">
      <c r="A49">
        <v>10</v>
      </c>
      <c r="B49" s="13">
        <f t="shared" si="5"/>
        <v>6.064847172182198</v>
      </c>
      <c r="C49" s="2">
        <f t="shared" si="6"/>
        <v>-4.494753046568377</v>
      </c>
      <c r="D49" s="3">
        <f t="shared" si="7"/>
        <v>20.202804949635706</v>
      </c>
      <c r="G49" s="4">
        <f t="shared" si="8"/>
        <v>36.7823712219264</v>
      </c>
    </row>
    <row r="50" spans="1:7" ht="12.75">
      <c r="A50">
        <v>11</v>
      </c>
      <c r="B50" s="13">
        <f t="shared" si="5"/>
        <v>4.393137120398336</v>
      </c>
      <c r="C50" s="2">
        <f t="shared" si="6"/>
        <v>-2.8895166243318613</v>
      </c>
      <c r="D50" s="3">
        <f t="shared" si="7"/>
        <v>8.349306322290195</v>
      </c>
      <c r="G50" s="4">
        <f t="shared" si="8"/>
        <v>19.299653758621783</v>
      </c>
    </row>
    <row r="51" spans="1:7" ht="12.75">
      <c r="A51">
        <v>12</v>
      </c>
      <c r="B51" s="13">
        <f t="shared" si="5"/>
        <v>4.4892746300841395</v>
      </c>
      <c r="C51" s="2">
        <f t="shared" si="6"/>
        <v>-3.075764482573277</v>
      </c>
      <c r="D51" s="3">
        <f t="shared" si="7"/>
        <v>9.460327152259257</v>
      </c>
      <c r="G51" s="4">
        <f t="shared" si="8"/>
        <v>20.15358670431709</v>
      </c>
    </row>
    <row r="52" spans="1:7" ht="12.75">
      <c r="A52">
        <v>13</v>
      </c>
      <c r="B52" s="13">
        <f t="shared" si="5"/>
        <v>4.393062294494001</v>
      </c>
      <c r="C52" s="2">
        <f t="shared" si="6"/>
        <v>-3.086917555578566</v>
      </c>
      <c r="D52" s="3">
        <f t="shared" si="7"/>
        <v>9.529059994939148</v>
      </c>
      <c r="G52" s="4">
        <f t="shared" si="8"/>
        <v>19.2989963233049</v>
      </c>
    </row>
    <row r="53" spans="1:7" ht="12.75">
      <c r="A53">
        <v>14</v>
      </c>
      <c r="B53" s="13">
        <f t="shared" si="5"/>
        <v>2.135042427260373</v>
      </c>
      <c r="C53" s="2">
        <f t="shared" si="6"/>
        <v>-0.948954463912969</v>
      </c>
      <c r="D53" s="3">
        <f t="shared" si="7"/>
        <v>0.9005145745803504</v>
      </c>
      <c r="G53" s="4">
        <f t="shared" si="8"/>
        <v>4.558406166201866</v>
      </c>
    </row>
    <row r="54" spans="1:7" ht="12.75">
      <c r="A54">
        <v>15</v>
      </c>
      <c r="B54" s="13">
        <f t="shared" si="5"/>
        <v>1.7391407011099602</v>
      </c>
      <c r="C54" s="2">
        <f t="shared" si="6"/>
        <v>-0.6824693528941168</v>
      </c>
      <c r="D54" s="3">
        <f t="shared" si="7"/>
        <v>0.46576441763971455</v>
      </c>
      <c r="G54" s="4">
        <f t="shared" si="8"/>
        <v>3.0246103782572438</v>
      </c>
    </row>
    <row r="55" spans="1:7" ht="12.75">
      <c r="A55">
        <v>16</v>
      </c>
      <c r="B55" s="13">
        <f t="shared" si="5"/>
        <v>2.2244333253353545</v>
      </c>
      <c r="C55" s="2">
        <f t="shared" si="6"/>
        <v>-1.30406423499673</v>
      </c>
      <c r="D55" s="3">
        <f t="shared" si="7"/>
        <v>1.7005835289976066</v>
      </c>
      <c r="G55" s="4">
        <f t="shared" si="8"/>
        <v>4.948103618862503</v>
      </c>
    </row>
    <row r="56" spans="1:7" ht="12.75">
      <c r="A56">
        <v>17</v>
      </c>
      <c r="B56" s="13">
        <f t="shared" si="5"/>
        <v>1.606363840215721</v>
      </c>
      <c r="C56" s="2">
        <f t="shared" si="6"/>
        <v>-0.8273184827564819</v>
      </c>
      <c r="D56" s="3">
        <f t="shared" si="7"/>
        <v>0.6844558719104873</v>
      </c>
      <c r="G56" s="4">
        <f t="shared" si="8"/>
        <v>2.5804047871525984</v>
      </c>
    </row>
    <row r="57" spans="1:7" ht="12.75">
      <c r="A57">
        <v>18</v>
      </c>
      <c r="B57" s="13">
        <f t="shared" si="5"/>
        <v>1.8976025873323579</v>
      </c>
      <c r="C57" s="2">
        <f t="shared" si="6"/>
        <v>-1.2634807888990167</v>
      </c>
      <c r="D57" s="3">
        <f t="shared" si="7"/>
        <v>1.5963837039168816</v>
      </c>
      <c r="G57" s="4">
        <f t="shared" si="8"/>
        <v>3.6008955794504587</v>
      </c>
    </row>
    <row r="58" spans="1:7" ht="12.75">
      <c r="A58">
        <v>19</v>
      </c>
      <c r="B58" s="13">
        <f t="shared" si="5"/>
        <v>1.108667419875644</v>
      </c>
      <c r="C58" s="2">
        <f t="shared" si="6"/>
        <v>-0.621973790535975</v>
      </c>
      <c r="D58" s="3">
        <f t="shared" si="7"/>
        <v>0.3868513961136889</v>
      </c>
      <c r="G58" s="4">
        <f t="shared" si="8"/>
        <v>1.2291434478937178</v>
      </c>
    </row>
    <row r="59" spans="1:7" ht="12.75">
      <c r="A59">
        <v>20</v>
      </c>
      <c r="B59" s="13">
        <f t="shared" si="5"/>
        <v>0.24838081452844563</v>
      </c>
      <c r="C59" s="2">
        <f t="shared" si="6"/>
        <v>0.08923089468243006</v>
      </c>
      <c r="D59" s="3">
        <f t="shared" si="7"/>
        <v>0.007962152565826925</v>
      </c>
      <c r="G59" s="4">
        <f t="shared" si="8"/>
        <v>0.061693029025814104</v>
      </c>
    </row>
    <row r="60" spans="1:7" ht="12.75">
      <c r="A60">
        <v>21</v>
      </c>
      <c r="B60" s="13">
        <f t="shared" si="5"/>
        <v>-0.6757876253386144</v>
      </c>
      <c r="C60" s="2">
        <f t="shared" si="6"/>
        <v>0.8633292297612911</v>
      </c>
      <c r="D60" s="3">
        <f t="shared" si="7"/>
        <v>0.7453373589602242</v>
      </c>
      <c r="G60" s="4">
        <f t="shared" si="8"/>
        <v>0.4566889145608034</v>
      </c>
    </row>
    <row r="61" spans="1:7" ht="12.75">
      <c r="A61">
        <v>22</v>
      </c>
      <c r="B61" s="13">
        <f t="shared" si="5"/>
        <v>-1.6574605506695832</v>
      </c>
      <c r="C61" s="2">
        <f t="shared" si="6"/>
        <v>1.6944673169189741</v>
      </c>
      <c r="D61" s="3">
        <f t="shared" si="7"/>
        <v>2.871219488106587</v>
      </c>
      <c r="G61" s="4">
        <f t="shared" si="8"/>
        <v>2.747175477025918</v>
      </c>
    </row>
    <row r="62" spans="1:7" ht="12.75">
      <c r="A62">
        <v>23</v>
      </c>
      <c r="B62" s="13">
        <f t="shared" si="5"/>
        <v>-1.6911517896486146</v>
      </c>
      <c r="C62" s="2">
        <f t="shared" si="6"/>
        <v>1.5775723305641804</v>
      </c>
      <c r="D62" s="3">
        <f t="shared" si="7"/>
        <v>2.4887344581616997</v>
      </c>
      <c r="G62" s="4">
        <f t="shared" si="8"/>
        <v>2.859994375631712</v>
      </c>
    </row>
    <row r="63" spans="1:7" ht="12.75">
      <c r="A63">
        <v>24</v>
      </c>
      <c r="B63" s="13">
        <f t="shared" si="5"/>
        <v>-1.7721092571144084</v>
      </c>
      <c r="C63" s="2">
        <f t="shared" si="6"/>
        <v>1.5082194586775302</v>
      </c>
      <c r="D63" s="3">
        <f t="shared" si="7"/>
        <v>2.2747259355335423</v>
      </c>
      <c r="G63" s="4">
        <f t="shared" si="8"/>
        <v>3.1403712191505804</v>
      </c>
    </row>
    <row r="64" spans="1:7" ht="12.75">
      <c r="A64">
        <v>25</v>
      </c>
      <c r="B64" s="13">
        <f t="shared" si="5"/>
        <v>-2.896190827499595</v>
      </c>
      <c r="C64" s="2">
        <f t="shared" si="6"/>
        <v>2.4825260243616185</v>
      </c>
      <c r="D64" s="3">
        <f t="shared" si="7"/>
        <v>6.162935461632704</v>
      </c>
      <c r="G64" s="4">
        <f t="shared" si="8"/>
        <v>8.387921309292787</v>
      </c>
    </row>
    <row r="65" spans="1:7" ht="12.75">
      <c r="A65">
        <v>26</v>
      </c>
      <c r="B65" s="13">
        <f t="shared" si="5"/>
        <v>-4.059765234280036</v>
      </c>
      <c r="C65" s="2">
        <f t="shared" si="6"/>
        <v>3.4970663856722695</v>
      </c>
      <c r="D65" s="3">
        <f t="shared" si="7"/>
        <v>12.22947330579891</v>
      </c>
      <c r="G65" s="4">
        <f t="shared" si="8"/>
        <v>16.481693757468836</v>
      </c>
    </row>
    <row r="66" spans="1:7" ht="12.75">
      <c r="A66">
        <v>27</v>
      </c>
      <c r="B66" s="13">
        <f t="shared" si="5"/>
        <v>-5.2596321971544455</v>
      </c>
      <c r="C66" s="2">
        <f t="shared" si="6"/>
        <v>4.548802904775243</v>
      </c>
      <c r="D66" s="3">
        <f t="shared" si="7"/>
        <v>20.691607866491694</v>
      </c>
      <c r="G66" s="4">
        <f t="shared" si="8"/>
        <v>27.6637308493437</v>
      </c>
    </row>
    <row r="67" spans="1:7" ht="12.75">
      <c r="A67">
        <v>28</v>
      </c>
      <c r="B67" s="13">
        <f t="shared" si="5"/>
        <v>-5.4929574836040445</v>
      </c>
      <c r="C67" s="2">
        <f t="shared" si="6"/>
        <v>4.635029477337838</v>
      </c>
      <c r="D67" s="3">
        <f t="shared" si="7"/>
        <v>21.48349825579067</v>
      </c>
      <c r="G67" s="4">
        <f t="shared" si="8"/>
        <v>30.172581916681676</v>
      </c>
    </row>
    <row r="68" spans="1:7" ht="12.75">
      <c r="A68">
        <v>29</v>
      </c>
      <c r="B68" s="13">
        <f t="shared" si="5"/>
        <v>-5.757219687016175</v>
      </c>
      <c r="C68" s="2">
        <f t="shared" si="6"/>
        <v>4.753324975759881</v>
      </c>
      <c r="D68" s="3">
        <f t="shared" si="7"/>
        <v>22.594098325182674</v>
      </c>
      <c r="G68" s="4">
        <f t="shared" si="8"/>
        <v>33.14557852456662</v>
      </c>
    </row>
    <row r="69" spans="1:7" ht="12.75">
      <c r="A69">
        <v>30</v>
      </c>
      <c r="B69" s="13">
        <f t="shared" si="5"/>
        <v>-6.050166282350602</v>
      </c>
      <c r="C69" s="2">
        <f t="shared" si="6"/>
        <v>4.90151458835669</v>
      </c>
      <c r="D69" s="3">
        <f t="shared" si="7"/>
        <v>24.024845259873455</v>
      </c>
      <c r="G69" s="4">
        <f t="shared" si="8"/>
        <v>36.60451204409211</v>
      </c>
    </row>
    <row r="70" ht="12.75">
      <c r="B70" s="12"/>
    </row>
    <row r="71" ht="12.75">
      <c r="B71" s="12"/>
    </row>
    <row r="72" ht="12.75">
      <c r="B72" s="12"/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Rusch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